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16" i="1" l="1"/>
  <c r="I16" i="1"/>
  <c r="R7" i="1"/>
  <c r="J7" i="1"/>
  <c r="J12" i="1"/>
  <c r="R8" i="1"/>
  <c r="J8" i="1"/>
  <c r="S11" i="1"/>
  <c r="J11" i="1"/>
  <c r="J9" i="1"/>
  <c r="J15" i="1"/>
  <c r="R13" i="1"/>
  <c r="R14" i="1"/>
  <c r="S14" i="1" s="1"/>
  <c r="J14" i="1"/>
  <c r="G7" i="1"/>
  <c r="G8" i="1"/>
  <c r="L8" i="1" s="1"/>
  <c r="G9" i="1"/>
  <c r="G10" i="1"/>
  <c r="J10" i="1" s="1"/>
  <c r="L10" i="1" s="1"/>
  <c r="G11" i="1"/>
  <c r="G12" i="1"/>
  <c r="L12" i="1"/>
  <c r="G13" i="1"/>
  <c r="G14" i="1"/>
  <c r="L14" i="1"/>
  <c r="G15" i="1"/>
  <c r="R6" i="1"/>
  <c r="S6" i="1" s="1"/>
  <c r="P16" i="1"/>
  <c r="N16" i="1"/>
  <c r="M16" i="1"/>
  <c r="H16" i="1"/>
  <c r="F16" i="1"/>
  <c r="E16" i="1"/>
  <c r="D16" i="1"/>
  <c r="C16" i="1"/>
  <c r="B16" i="1"/>
  <c r="G6" i="1"/>
  <c r="J6" i="1" s="1"/>
  <c r="R15" i="1"/>
  <c r="S15" i="1" s="1"/>
  <c r="S13" i="1"/>
  <c r="R12" i="1"/>
  <c r="S12" i="1" s="1"/>
  <c r="R11" i="1"/>
  <c r="R10" i="1"/>
  <c r="S10" i="1" s="1"/>
  <c r="R9" i="1"/>
  <c r="S9" i="1" s="1"/>
  <c r="S8" i="1"/>
  <c r="S7" i="1"/>
  <c r="L15" i="1" l="1"/>
  <c r="L9" i="1"/>
  <c r="L7" i="1"/>
  <c r="L11" i="1"/>
  <c r="J13" i="1"/>
  <c r="K13" i="1" s="1"/>
  <c r="K15" i="1"/>
  <c r="K14" i="1"/>
  <c r="K12" i="1"/>
  <c r="K10" i="1"/>
  <c r="K8" i="1"/>
  <c r="K11" i="1"/>
  <c r="K9" i="1"/>
  <c r="K7" i="1"/>
  <c r="R16" i="1"/>
  <c r="S16" i="1" s="1"/>
  <c r="G16" i="1"/>
  <c r="K6" i="1"/>
  <c r="L13" i="1" l="1"/>
  <c r="J16" i="1"/>
  <c r="L16" i="1" s="1"/>
  <c r="L6" i="1"/>
  <c r="K16" i="1" l="1"/>
</calcChain>
</file>

<file path=xl/sharedStrings.xml><?xml version="1.0" encoding="utf-8"?>
<sst xmlns="http://schemas.openxmlformats.org/spreadsheetml/2006/main" count="34" uniqueCount="34">
  <si>
    <t>наименование</t>
  </si>
  <si>
    <t xml:space="preserve">Доходы </t>
  </si>
  <si>
    <t>Доля МБТ в общей сумме доходов  (%)</t>
  </si>
  <si>
    <t>Содержание</t>
  </si>
  <si>
    <t>Всего сод-ие ОМСУ</t>
  </si>
  <si>
    <t>Доля ОМСУ                                                                            (%)</t>
  </si>
  <si>
    <t>Собственные ср-ва</t>
  </si>
  <si>
    <t>Межбюджетные трансферты</t>
  </si>
  <si>
    <t>Всего :</t>
  </si>
  <si>
    <t>Доля собственных доходов в общей сумме доходов  (%)</t>
  </si>
  <si>
    <t>главы</t>
  </si>
  <si>
    <t>выборы и референдум</t>
  </si>
  <si>
    <t>админи- страции</t>
  </si>
  <si>
    <t>предст. органа</t>
  </si>
  <si>
    <t>НДФЛ</t>
  </si>
  <si>
    <t>ЕСХН</t>
  </si>
  <si>
    <t>неналоговый доходы</t>
  </si>
  <si>
    <t>Итого :</t>
  </si>
  <si>
    <t>Ключевский</t>
  </si>
  <si>
    <t>Северский</t>
  </si>
  <si>
    <t>Петуховский</t>
  </si>
  <si>
    <t>Васильчуковский</t>
  </si>
  <si>
    <t>Истимисский</t>
  </si>
  <si>
    <t>Зеленополянский</t>
  </si>
  <si>
    <t>Покровский</t>
  </si>
  <si>
    <t>Каипский</t>
  </si>
  <si>
    <t>Новоцелинный</t>
  </si>
  <si>
    <t>земельный налог</t>
  </si>
  <si>
    <t>налог на имущество физ.лиц</t>
  </si>
  <si>
    <t>Расходы</t>
  </si>
  <si>
    <t>Новополтавский</t>
  </si>
  <si>
    <t>прочие безвозмездные поступления</t>
  </si>
  <si>
    <t>итого собственных доходов</t>
  </si>
  <si>
    <t>Информация о результах  внешней проверки годовых отчетов об исполнении бюджетов сельских поселений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</si>
</sst>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165" fontId="4" fillId="3" borderId="5" xfId="1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165" fontId="4" fillId="0" borderId="5" xfId="1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5" fillId="0" borderId="5" xfId="0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/>
    </xf>
    <xf numFmtId="167" fontId="4" fillId="3" borderId="5" xfId="0" applyNumberFormat="1" applyFont="1" applyFill="1" applyBorder="1" applyAlignment="1">
      <alignment horizontal="center"/>
    </xf>
    <xf numFmtId="167" fontId="4" fillId="0" borderId="5" xfId="0" applyNumberFormat="1" applyFont="1" applyFill="1" applyBorder="1" applyAlignment="1">
      <alignment horizontal="center"/>
    </xf>
    <xf numFmtId="167" fontId="5" fillId="0" borderId="5" xfId="1" applyNumberFormat="1" applyFont="1" applyBorder="1" applyAlignment="1">
      <alignment horizontal="center" vertical="center"/>
    </xf>
    <xf numFmtId="167" fontId="4" fillId="4" borderId="5" xfId="0" applyNumberFormat="1" applyFont="1" applyFill="1" applyBorder="1" applyAlignment="1">
      <alignment horizontal="center"/>
    </xf>
    <xf numFmtId="167" fontId="5" fillId="4" borderId="5" xfId="1" applyNumberFormat="1" applyFont="1" applyFill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 wrapText="1"/>
    </xf>
    <xf numFmtId="166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115" zoomScaleNormal="115" workbookViewId="0">
      <selection activeCell="F28" sqref="F27:F28"/>
    </sheetView>
  </sheetViews>
  <sheetFormatPr defaultRowHeight="12" x14ac:dyDescent="0.2"/>
  <cols>
    <col min="1" max="1" width="16.42578125" style="2" customWidth="1"/>
    <col min="2" max="2" width="9.85546875" style="2" customWidth="1"/>
    <col min="3" max="3" width="10.7109375" style="2" customWidth="1"/>
    <col min="4" max="4" width="10.140625" style="2" customWidth="1"/>
    <col min="5" max="5" width="9.5703125" style="2" customWidth="1"/>
    <col min="6" max="6" width="12.28515625" style="2" customWidth="1"/>
    <col min="7" max="7" width="11.140625" style="1" customWidth="1"/>
    <col min="8" max="8" width="14.140625" style="1" customWidth="1"/>
    <col min="9" max="9" width="10.85546875" style="1" customWidth="1"/>
    <col min="10" max="10" width="9.85546875" style="1" customWidth="1"/>
    <col min="11" max="11" width="11.5703125" style="1" customWidth="1"/>
    <col min="12" max="13" width="11.28515625" style="1" customWidth="1"/>
    <col min="14" max="14" width="8.5703125" style="1" customWidth="1"/>
    <col min="15" max="15" width="10.28515625" style="1" customWidth="1"/>
    <col min="16" max="16384" width="9.140625" style="1"/>
  </cols>
  <sheetData>
    <row r="1" spans="1:19" ht="18.75" x14ac:dyDescent="0.2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x14ac:dyDescent="0.2">
      <c r="A3" s="37" t="s">
        <v>0</v>
      </c>
      <c r="B3" s="40" t="s">
        <v>1</v>
      </c>
      <c r="C3" s="41"/>
      <c r="D3" s="41"/>
      <c r="E3" s="41"/>
      <c r="F3" s="41"/>
      <c r="G3" s="41"/>
      <c r="H3" s="41"/>
      <c r="I3" s="41"/>
      <c r="J3" s="42"/>
      <c r="K3" s="33" t="s">
        <v>9</v>
      </c>
      <c r="L3" s="33" t="s">
        <v>2</v>
      </c>
      <c r="M3" s="48" t="s">
        <v>29</v>
      </c>
      <c r="N3" s="45" t="s">
        <v>3</v>
      </c>
      <c r="O3" s="45"/>
      <c r="P3" s="45"/>
      <c r="Q3" s="45"/>
      <c r="R3" s="33" t="s">
        <v>4</v>
      </c>
      <c r="S3" s="33" t="s">
        <v>5</v>
      </c>
    </row>
    <row r="4" spans="1:19" ht="12" customHeight="1" x14ac:dyDescent="0.2">
      <c r="A4" s="38"/>
      <c r="B4" s="40" t="s">
        <v>6</v>
      </c>
      <c r="C4" s="41"/>
      <c r="D4" s="41"/>
      <c r="E4" s="41"/>
      <c r="F4" s="41"/>
      <c r="G4" s="42"/>
      <c r="H4" s="33" t="s">
        <v>7</v>
      </c>
      <c r="I4" s="33" t="s">
        <v>31</v>
      </c>
      <c r="J4" s="46" t="s">
        <v>8</v>
      </c>
      <c r="K4" s="35"/>
      <c r="L4" s="43"/>
      <c r="M4" s="49"/>
      <c r="N4" s="33" t="s">
        <v>10</v>
      </c>
      <c r="O4" s="33" t="s">
        <v>11</v>
      </c>
      <c r="P4" s="33" t="s">
        <v>12</v>
      </c>
      <c r="Q4" s="33" t="s">
        <v>13</v>
      </c>
      <c r="R4" s="43"/>
      <c r="S4" s="43"/>
    </row>
    <row r="5" spans="1:19" ht="36" x14ac:dyDescent="0.2">
      <c r="A5" s="39"/>
      <c r="B5" s="5" t="s">
        <v>14</v>
      </c>
      <c r="C5" s="5" t="s">
        <v>15</v>
      </c>
      <c r="D5" s="4" t="s">
        <v>28</v>
      </c>
      <c r="E5" s="4" t="s">
        <v>27</v>
      </c>
      <c r="F5" s="4" t="s">
        <v>16</v>
      </c>
      <c r="G5" s="6" t="s">
        <v>32</v>
      </c>
      <c r="H5" s="44"/>
      <c r="I5" s="34"/>
      <c r="J5" s="47"/>
      <c r="K5" s="34"/>
      <c r="L5" s="44"/>
      <c r="M5" s="50"/>
      <c r="N5" s="44"/>
      <c r="O5" s="44"/>
      <c r="P5" s="44"/>
      <c r="Q5" s="44"/>
      <c r="R5" s="44"/>
      <c r="S5" s="44"/>
    </row>
    <row r="6" spans="1:19" s="12" customFormat="1" ht="12" customHeight="1" x14ac:dyDescent="0.2">
      <c r="A6" s="7" t="s">
        <v>18</v>
      </c>
      <c r="B6" s="8">
        <v>1657.6</v>
      </c>
      <c r="C6" s="8">
        <v>3012.5</v>
      </c>
      <c r="D6" s="8">
        <v>4869.6000000000004</v>
      </c>
      <c r="E6" s="8">
        <v>5502.9</v>
      </c>
      <c r="F6" s="8">
        <v>978.7</v>
      </c>
      <c r="G6" s="22">
        <f t="shared" ref="G6:G15" si="0">B6+C6+D6+E6+F6</f>
        <v>16021.300000000001</v>
      </c>
      <c r="H6" s="23">
        <v>13885</v>
      </c>
      <c r="I6" s="23">
        <v>237</v>
      </c>
      <c r="J6" s="10">
        <f>G6+H6+I6</f>
        <v>30143.300000000003</v>
      </c>
      <c r="K6" s="28">
        <f t="shared" ref="K6:K16" si="1">(G6*100)/J6</f>
        <v>53.150451344079777</v>
      </c>
      <c r="L6" s="9">
        <f t="shared" ref="L6:L15" si="2">(H6/J6*100)</f>
        <v>46.063304283207209</v>
      </c>
      <c r="M6" s="26">
        <v>29431.599999999999</v>
      </c>
      <c r="N6" s="9">
        <v>1041.9000000000001</v>
      </c>
      <c r="O6" s="9"/>
      <c r="P6" s="9">
        <v>1405</v>
      </c>
      <c r="Q6" s="9"/>
      <c r="R6" s="11">
        <f>Q6+P6+O6+N6</f>
        <v>2446.9</v>
      </c>
      <c r="S6" s="9">
        <f>(R6*100)/M6</f>
        <v>8.3138531374441076</v>
      </c>
    </row>
    <row r="7" spans="1:19" s="12" customFormat="1" x14ac:dyDescent="0.2">
      <c r="A7" s="7" t="s">
        <v>19</v>
      </c>
      <c r="B7" s="8">
        <v>122.8</v>
      </c>
      <c r="C7" s="8">
        <v>35</v>
      </c>
      <c r="D7" s="8">
        <v>131.6</v>
      </c>
      <c r="E7" s="8">
        <v>473.8</v>
      </c>
      <c r="F7" s="8">
        <v>100.5</v>
      </c>
      <c r="G7" s="22">
        <f t="shared" si="0"/>
        <v>863.7</v>
      </c>
      <c r="H7" s="23">
        <v>2777.4</v>
      </c>
      <c r="I7" s="23">
        <v>0</v>
      </c>
      <c r="J7" s="10">
        <f>G7+H7+I7</f>
        <v>3641.1000000000004</v>
      </c>
      <c r="K7" s="29">
        <f t="shared" si="1"/>
        <v>23.720853588201365</v>
      </c>
      <c r="L7" s="9">
        <f t="shared" si="2"/>
        <v>76.279146411798621</v>
      </c>
      <c r="M7" s="26">
        <v>3675.9</v>
      </c>
      <c r="N7" s="9">
        <v>540.9</v>
      </c>
      <c r="O7" s="9">
        <v>115</v>
      </c>
      <c r="P7" s="9">
        <v>403.1</v>
      </c>
      <c r="Q7" s="9"/>
      <c r="R7" s="11">
        <f>SUM(N7:Q7)</f>
        <v>1059</v>
      </c>
      <c r="S7" s="9">
        <f>(R7*100)/M7</f>
        <v>28.809271198890066</v>
      </c>
    </row>
    <row r="8" spans="1:19" s="12" customFormat="1" x14ac:dyDescent="0.2">
      <c r="A8" s="7" t="s">
        <v>20</v>
      </c>
      <c r="B8" s="8">
        <v>61.5</v>
      </c>
      <c r="C8" s="8">
        <v>96.5</v>
      </c>
      <c r="D8" s="8">
        <v>151.69999999999999</v>
      </c>
      <c r="E8" s="8">
        <v>325</v>
      </c>
      <c r="F8" s="8">
        <v>349.3</v>
      </c>
      <c r="G8" s="22">
        <f t="shared" si="0"/>
        <v>984</v>
      </c>
      <c r="H8" s="23">
        <v>2659.4</v>
      </c>
      <c r="I8" s="23">
        <v>34.700000000000003</v>
      </c>
      <c r="J8" s="10">
        <f>G8+H8+I8</f>
        <v>3678.1</v>
      </c>
      <c r="K8" s="28">
        <f t="shared" si="1"/>
        <v>26.752943095620022</v>
      </c>
      <c r="L8" s="9">
        <f t="shared" si="2"/>
        <v>72.303635028955171</v>
      </c>
      <c r="M8" s="26">
        <v>3559.9</v>
      </c>
      <c r="N8" s="9">
        <v>464.7</v>
      </c>
      <c r="O8" s="9">
        <v>100</v>
      </c>
      <c r="P8" s="9">
        <v>226.8</v>
      </c>
      <c r="Q8" s="9"/>
      <c r="R8" s="11">
        <f>P8+N8+O8</f>
        <v>791.5</v>
      </c>
      <c r="S8" s="9">
        <f>(R8*100)/M8</f>
        <v>22.23377061153403</v>
      </c>
    </row>
    <row r="9" spans="1:19" x14ac:dyDescent="0.2">
      <c r="A9" s="13" t="s">
        <v>21</v>
      </c>
      <c r="B9" s="14">
        <v>40.299999999999997</v>
      </c>
      <c r="C9" s="14">
        <v>119.8</v>
      </c>
      <c r="D9" s="14">
        <v>90.7</v>
      </c>
      <c r="E9" s="14">
        <v>539.79999999999995</v>
      </c>
      <c r="F9" s="14">
        <v>0</v>
      </c>
      <c r="G9" s="22">
        <f t="shared" si="0"/>
        <v>790.59999999999991</v>
      </c>
      <c r="H9" s="24">
        <v>1683.5</v>
      </c>
      <c r="I9" s="24">
        <v>30</v>
      </c>
      <c r="J9" s="10">
        <f>G9+H9+I9</f>
        <v>2504.1</v>
      </c>
      <c r="K9" s="28">
        <f t="shared" si="1"/>
        <v>31.572221556647094</v>
      </c>
      <c r="L9" s="15">
        <f t="shared" si="2"/>
        <v>67.22974322111736</v>
      </c>
      <c r="M9" s="26">
        <v>2424</v>
      </c>
      <c r="N9" s="15">
        <v>451.7</v>
      </c>
      <c r="O9" s="15">
        <v>110</v>
      </c>
      <c r="P9" s="15">
        <v>317.5</v>
      </c>
      <c r="Q9" s="15"/>
      <c r="R9" s="16">
        <f t="shared" ref="R9:R15" si="3">SUM(N9:Q9)</f>
        <v>879.2</v>
      </c>
      <c r="S9" s="15">
        <f>(R9*100)/M9</f>
        <v>36.270627062706268</v>
      </c>
    </row>
    <row r="10" spans="1:19" x14ac:dyDescent="0.2">
      <c r="A10" s="17" t="s">
        <v>22</v>
      </c>
      <c r="B10" s="14">
        <v>88.9</v>
      </c>
      <c r="C10" s="14">
        <v>65.099999999999994</v>
      </c>
      <c r="D10" s="14">
        <v>40</v>
      </c>
      <c r="E10" s="14">
        <v>233.9</v>
      </c>
      <c r="F10" s="14">
        <v>252.7</v>
      </c>
      <c r="G10" s="22">
        <f t="shared" si="0"/>
        <v>680.59999999999991</v>
      </c>
      <c r="H10" s="24">
        <v>1180.0999999999999</v>
      </c>
      <c r="I10" s="24">
        <v>0</v>
      </c>
      <c r="J10" s="10">
        <f>G10+H10</f>
        <v>1860.6999999999998</v>
      </c>
      <c r="K10" s="28">
        <f t="shared" si="1"/>
        <v>36.57763207395066</v>
      </c>
      <c r="L10" s="15">
        <f t="shared" si="2"/>
        <v>63.42236792604934</v>
      </c>
      <c r="M10" s="26">
        <v>1900.8</v>
      </c>
      <c r="N10" s="15">
        <v>490.2</v>
      </c>
      <c r="O10" s="15"/>
      <c r="P10" s="15">
        <v>224.8</v>
      </c>
      <c r="Q10" s="15"/>
      <c r="R10" s="16">
        <f t="shared" si="3"/>
        <v>715</v>
      </c>
      <c r="S10" s="15">
        <f>(R10*100)/M10</f>
        <v>37.61574074074074</v>
      </c>
    </row>
    <row r="11" spans="1:19" s="12" customFormat="1" x14ac:dyDescent="0.2">
      <c r="A11" s="7" t="s">
        <v>30</v>
      </c>
      <c r="B11" s="8">
        <v>47.4</v>
      </c>
      <c r="C11" s="8">
        <v>20</v>
      </c>
      <c r="D11" s="8">
        <v>104.2</v>
      </c>
      <c r="E11" s="8">
        <v>333.3</v>
      </c>
      <c r="F11" s="8">
        <v>553.79999999999995</v>
      </c>
      <c r="G11" s="22">
        <f t="shared" si="0"/>
        <v>1058.7</v>
      </c>
      <c r="H11" s="23">
        <v>3387.7</v>
      </c>
      <c r="I11" s="23">
        <v>0</v>
      </c>
      <c r="J11" s="10">
        <f>G11+H11+I11</f>
        <v>4446.3999999999996</v>
      </c>
      <c r="K11" s="29">
        <f t="shared" si="1"/>
        <v>23.810273479668947</v>
      </c>
      <c r="L11" s="9">
        <f t="shared" si="2"/>
        <v>76.189726520331064</v>
      </c>
      <c r="M11" s="26">
        <v>4394.8</v>
      </c>
      <c r="N11" s="9">
        <v>507.7</v>
      </c>
      <c r="O11" s="9">
        <v>100</v>
      </c>
      <c r="P11" s="9">
        <v>280.10000000000002</v>
      </c>
      <c r="Q11" s="9"/>
      <c r="R11" s="11">
        <f t="shared" si="3"/>
        <v>887.80000000000007</v>
      </c>
      <c r="S11" s="9">
        <f>(R11/M11*100)</f>
        <v>20.201146809866206</v>
      </c>
    </row>
    <row r="12" spans="1:19" s="12" customFormat="1" x14ac:dyDescent="0.2">
      <c r="A12" s="7" t="s">
        <v>23</v>
      </c>
      <c r="B12" s="8">
        <v>57.6</v>
      </c>
      <c r="C12" s="8">
        <v>155.19999999999999</v>
      </c>
      <c r="D12" s="8">
        <v>39.299999999999997</v>
      </c>
      <c r="E12" s="8">
        <v>215.7</v>
      </c>
      <c r="F12" s="8">
        <v>197.9</v>
      </c>
      <c r="G12" s="22">
        <f t="shared" si="0"/>
        <v>665.69999999999993</v>
      </c>
      <c r="H12" s="23">
        <v>2963.3</v>
      </c>
      <c r="I12" s="23">
        <v>0</v>
      </c>
      <c r="J12" s="10">
        <f>G12+H12+I12</f>
        <v>3629</v>
      </c>
      <c r="K12" s="29">
        <f t="shared" si="1"/>
        <v>18.343896390190135</v>
      </c>
      <c r="L12" s="9">
        <f t="shared" si="2"/>
        <v>81.656103609809875</v>
      </c>
      <c r="M12" s="26">
        <v>3584.7</v>
      </c>
      <c r="N12" s="9">
        <v>487.4</v>
      </c>
      <c r="O12" s="9"/>
      <c r="P12" s="9">
        <v>217</v>
      </c>
      <c r="Q12" s="9"/>
      <c r="R12" s="11">
        <f>Q12+P12+N12</f>
        <v>704.4</v>
      </c>
      <c r="S12" s="9">
        <f>(R12*100)/M12</f>
        <v>19.650179931375011</v>
      </c>
    </row>
    <row r="13" spans="1:19" s="12" customFormat="1" x14ac:dyDescent="0.2">
      <c r="A13" s="7" t="s">
        <v>24</v>
      </c>
      <c r="B13" s="8">
        <v>80.900000000000006</v>
      </c>
      <c r="C13" s="8">
        <v>569.5</v>
      </c>
      <c r="D13" s="8">
        <v>34.299999999999997</v>
      </c>
      <c r="E13" s="8">
        <v>132</v>
      </c>
      <c r="F13" s="8">
        <v>0</v>
      </c>
      <c r="G13" s="22">
        <f t="shared" si="0"/>
        <v>816.69999999999993</v>
      </c>
      <c r="H13" s="23">
        <v>1126.3</v>
      </c>
      <c r="I13" s="23">
        <v>97.1</v>
      </c>
      <c r="J13" s="10">
        <f>G13+H13+I13</f>
        <v>2040.1</v>
      </c>
      <c r="K13" s="29">
        <f t="shared" si="1"/>
        <v>40.032351355325723</v>
      </c>
      <c r="L13" s="9">
        <f t="shared" si="2"/>
        <v>55.208078035390415</v>
      </c>
      <c r="M13" s="26">
        <v>1960.5</v>
      </c>
      <c r="N13" s="9">
        <v>431.2</v>
      </c>
      <c r="O13" s="9">
        <v>80</v>
      </c>
      <c r="P13" s="9">
        <v>153.30000000000001</v>
      </c>
      <c r="Q13" s="9"/>
      <c r="R13" s="11">
        <f>SUM(N13:Q13)</f>
        <v>664.5</v>
      </c>
      <c r="S13" s="9">
        <f>(R13*100)/M13</f>
        <v>33.89441469013007</v>
      </c>
    </row>
    <row r="14" spans="1:19" s="12" customFormat="1" x14ac:dyDescent="0.2">
      <c r="A14" s="7" t="s">
        <v>25</v>
      </c>
      <c r="B14" s="8">
        <v>27.7</v>
      </c>
      <c r="C14" s="8">
        <v>252.2</v>
      </c>
      <c r="D14" s="8">
        <v>57.6</v>
      </c>
      <c r="E14" s="8">
        <v>201.5</v>
      </c>
      <c r="F14" s="8">
        <v>136.1</v>
      </c>
      <c r="G14" s="22">
        <f t="shared" si="0"/>
        <v>675.1</v>
      </c>
      <c r="H14" s="23">
        <v>1980.8</v>
      </c>
      <c r="I14" s="23">
        <v>39</v>
      </c>
      <c r="J14" s="10">
        <f>G14+H14+I14</f>
        <v>2694.9</v>
      </c>
      <c r="K14" s="29">
        <f t="shared" si="1"/>
        <v>25.051022301384094</v>
      </c>
      <c r="L14" s="9">
        <f t="shared" si="2"/>
        <v>73.501799695721544</v>
      </c>
      <c r="M14" s="26">
        <v>2704.9</v>
      </c>
      <c r="N14" s="9">
        <v>495</v>
      </c>
      <c r="O14" s="9">
        <v>80</v>
      </c>
      <c r="P14" s="9">
        <v>222.5</v>
      </c>
      <c r="Q14" s="9"/>
      <c r="R14" s="11">
        <f>P14+N14+O14</f>
        <v>797.5</v>
      </c>
      <c r="S14" s="9">
        <f>(R14*100)/M14</f>
        <v>29.483529890199268</v>
      </c>
    </row>
    <row r="15" spans="1:19" s="12" customFormat="1" x14ac:dyDescent="0.2">
      <c r="A15" s="7" t="s">
        <v>26</v>
      </c>
      <c r="B15" s="8">
        <v>82.6</v>
      </c>
      <c r="C15" s="8">
        <v>10.7</v>
      </c>
      <c r="D15" s="8">
        <v>141.19999999999999</v>
      </c>
      <c r="E15" s="8">
        <v>73.2</v>
      </c>
      <c r="F15" s="8">
        <v>136.30000000000001</v>
      </c>
      <c r="G15" s="22">
        <f t="shared" si="0"/>
        <v>444</v>
      </c>
      <c r="H15" s="23">
        <v>3746.6</v>
      </c>
      <c r="I15" s="23">
        <v>0</v>
      </c>
      <c r="J15" s="10">
        <f>G15+H15+I15</f>
        <v>4190.6000000000004</v>
      </c>
      <c r="K15" s="29">
        <f t="shared" si="1"/>
        <v>10.595141507182742</v>
      </c>
      <c r="L15" s="9">
        <f t="shared" si="2"/>
        <v>89.404858492817255</v>
      </c>
      <c r="M15" s="26">
        <v>4190.7</v>
      </c>
      <c r="N15" s="9">
        <v>583</v>
      </c>
      <c r="O15" s="9">
        <v>115</v>
      </c>
      <c r="P15" s="9">
        <v>349.7</v>
      </c>
      <c r="Q15" s="9"/>
      <c r="R15" s="11">
        <f t="shared" si="3"/>
        <v>1047.7</v>
      </c>
      <c r="S15" s="9">
        <f>(R15*100)/M15</f>
        <v>25.000596559047416</v>
      </c>
    </row>
    <row r="16" spans="1:19" s="20" customFormat="1" ht="19.5" customHeight="1" x14ac:dyDescent="0.25">
      <c r="A16" s="18" t="s">
        <v>17</v>
      </c>
      <c r="B16" s="19">
        <f t="shared" ref="B16:J16" si="4">B6+B7+B8+B9+B10+B11+B12+B13+B14+B15</f>
        <v>2267.2999999999997</v>
      </c>
      <c r="C16" s="19">
        <f t="shared" si="4"/>
        <v>4336.5</v>
      </c>
      <c r="D16" s="19">
        <f t="shared" si="4"/>
        <v>5660.2000000000007</v>
      </c>
      <c r="E16" s="19">
        <f t="shared" si="4"/>
        <v>8031.0999999999995</v>
      </c>
      <c r="F16" s="19">
        <f t="shared" si="4"/>
        <v>2705.3</v>
      </c>
      <c r="G16" s="21">
        <f t="shared" si="4"/>
        <v>23000.399999999998</v>
      </c>
      <c r="H16" s="25">
        <f t="shared" si="4"/>
        <v>35390.1</v>
      </c>
      <c r="I16" s="25">
        <f>I6+I7+I8+I9+I10+I11+I12+I13+I14+I15</f>
        <v>437.79999999999995</v>
      </c>
      <c r="J16" s="21">
        <f t="shared" si="4"/>
        <v>58828.299999999996</v>
      </c>
      <c r="K16" s="28">
        <f t="shared" si="1"/>
        <v>39.09750919200453</v>
      </c>
      <c r="L16" s="19">
        <f>(H16*100)/J16</f>
        <v>60.158291162586721</v>
      </c>
      <c r="M16" s="27">
        <f>M6+M7+M8+M9+M10+M11+M12+M13+M14+M15</f>
        <v>57827.8</v>
      </c>
      <c r="N16" s="19">
        <f>N6+N7+N8+N9+N10+N11+N12+N13+N14+N15</f>
        <v>5493.7</v>
      </c>
      <c r="O16" s="19">
        <f>O6+O7+O8+O9+O10+O11+O12+O13+O14+O15</f>
        <v>700</v>
      </c>
      <c r="P16" s="19">
        <f>P6+P7+P8+P9+P10+P11+P12+P13+P14+P15</f>
        <v>3799.7999999999997</v>
      </c>
      <c r="Q16" s="19"/>
      <c r="R16" s="19">
        <f>R6+R7+R8+R9+R10+R11+R12+R13+R14+R15</f>
        <v>9993.5</v>
      </c>
      <c r="S16" s="19">
        <f>(R16*100)/M16</f>
        <v>17.281480533584194</v>
      </c>
    </row>
    <row r="17" spans="1:7" x14ac:dyDescent="0.2">
      <c r="B17" s="1"/>
      <c r="C17" s="1"/>
      <c r="D17" s="1"/>
      <c r="E17" s="1"/>
      <c r="F17" s="1"/>
    </row>
    <row r="18" spans="1:7" x14ac:dyDescent="0.2">
      <c r="A18" s="30"/>
    </row>
    <row r="19" spans="1:7" ht="15.75" x14ac:dyDescent="0.25">
      <c r="C19" s="31"/>
      <c r="G19" s="32"/>
    </row>
  </sheetData>
  <mergeCells count="17">
    <mergeCell ref="M3:M5"/>
    <mergeCell ref="I4:I5"/>
    <mergeCell ref="K3:K5"/>
    <mergeCell ref="A1:S1"/>
    <mergeCell ref="A3:A5"/>
    <mergeCell ref="B3:J3"/>
    <mergeCell ref="L3:L5"/>
    <mergeCell ref="N3:Q3"/>
    <mergeCell ref="R3:R5"/>
    <mergeCell ref="S3:S5"/>
    <mergeCell ref="B4:G4"/>
    <mergeCell ref="H4:H5"/>
    <mergeCell ref="J4:J5"/>
    <mergeCell ref="N4:N5"/>
    <mergeCell ref="O4:O5"/>
    <mergeCell ref="P4:P5"/>
    <mergeCell ref="Q4:Q5"/>
  </mergeCells>
  <pageMargins left="0.51181102362204722" right="0.31496062992125984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2023-05-03T02:58:35Z</dcterms:modified>
</cp:coreProperties>
</file>